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kap" state="visible" r:id="rId4"/>
    <sheet sheetId="2" name="Per divisi" state="visible" r:id="rId5"/>
  </sheets>
  <definedNames>
    <definedName name="_xlnm.Print_Titles" localSheetId="0">'Rekap'!$20:$20</definedName>
    <definedName name="_xlnm.Print_Titles" localSheetId="1">'Per divisi'!$5:$5</definedName>
  </definedNames>
  <calcPr calcId="171027"/>
</workbook>
</file>

<file path=xl/sharedStrings.xml><?xml version="1.0" encoding="utf-8"?>
<sst xmlns="http://schemas.openxmlformats.org/spreadsheetml/2006/main" count="58" uniqueCount="55">
  <si>
    <t>CV Contoh Bangun Sentra (Data Simulasi)</t>
  </si>
  <si>
    <t>Jl. Contoh Raya No. 12, Kota Contoh 40100 · 0812-0000-0000 · admin@contohbangun.test</t>
  </si>
  <si>
    <t>Rekap Proyek</t>
  </si>
  <si>
    <t>CONTOH-001 · Gedung Kantor Sentra (Data Contoh) · posisi 22 Oktober 2026 · progres s.d. Opname Periode 3 (20 Oktober 2026)</t>
  </si>
  <si>
    <t>Diekspor 22 Oktober 2026 pukul 05.59 WIB · Nilai dihitung otomatis dan wajib diperiksa. Tidak memuat perhitungan pajak.</t>
  </si>
  <si>
    <t>RINGKASAN</t>
  </si>
  <si>
    <t>Nilai kontrak (RAB rev 1)</t>
  </si>
  <si>
    <t>Progres disetujui kumulatif</t>
  </si>
  <si>
    <t>Progres fisik lapangan kumulatif</t>
  </si>
  <si>
    <t>Nilai progres disetujui</t>
  </si>
  <si>
    <t>Total neto ditagih</t>
  </si>
  <si>
    <t>Total pembayaran diterima</t>
  </si>
  <si>
    <t>Piutang = neto ditagih − diterima</t>
  </si>
  <si>
    <t>Retensi tertahan (bukan piutang)</t>
  </si>
  <si>
    <t>Sisa uang muka belum dikembalikan</t>
  </si>
  <si>
    <t>Sisa nilai kontrak belum disetujui (kontrak − progres disetujui)</t>
  </si>
  <si>
    <t>TAGIHAN DAN PEMBAYARAN (Rp)</t>
  </si>
  <si>
    <t>No. tagihan</t>
  </si>
  <si>
    <t>Uraian</t>
  </si>
  <si>
    <t>Tanggal</t>
  </si>
  <si>
    <t>Bruto</t>
  </si>
  <si>
    <t>Retensi</t>
  </si>
  <si>
    <t xml:space="preserve">Pengembalian
UM</t>
  </si>
  <si>
    <t>Neto ditagih</t>
  </si>
  <si>
    <t>Diterima</t>
  </si>
  <si>
    <t>Piutang</t>
  </si>
  <si>
    <t>Status</t>
  </si>
  <si>
    <t>INV/2026/0001</t>
  </si>
  <si>
    <t>Termin 1</t>
  </si>
  <si>
    <t>TOTAL</t>
  </si>
  <si>
    <t>Neto ditagih = Bruto − Retensi − Pengembalian UM. Piutang = Neto ditagih − Diterima. Status: Lunas (diterima sama dengan atau lebih dari neto) · Sebagian (0 &lt; diterima &lt; neto) · Belum dibayar (diterima 0).</t>
  </si>
  <si>
    <t>Baris uang muka: bruto = nilai uang muka (bukan nilai progres). Nilai dalam Rp. Pembulatan per baris ke rupiah terdekat; neto dan piutang hasil pengurangan (tidak dibulatkan).</t>
  </si>
  <si>
    <t>Progres per divisi ada di sheet "Per divisi". Rekap ini tidak memuat biaya aktual proyek dan tidak memuat perhitungan pajak. Dibuat dengan Vastrena.</t>
  </si>
  <si>
    <t>Rekap Proyek · Progres per divisi</t>
  </si>
  <si>
    <t>CONTOH-001 · Gedung Kantor Sentra (Data Contoh) · progres s.d. Opname Periode 3 (20 Oktober 2026)</t>
  </si>
  <si>
    <t>Kode</t>
  </si>
  <si>
    <t>Divisi</t>
  </si>
  <si>
    <t>Anggaran (Rp)</t>
  </si>
  <si>
    <t>Bobot</t>
  </si>
  <si>
    <t>Nilai fisik (Rp)</t>
  </si>
  <si>
    <t>% fisik</t>
  </si>
  <si>
    <t>Nilai disetujui (Rp)</t>
  </si>
  <si>
    <t>% disetujui</t>
  </si>
  <si>
    <t>Sisa belum disetujui (Rp)</t>
  </si>
  <si>
    <t>A</t>
  </si>
  <si>
    <t>PEKERJAAN PERSIAPAN</t>
  </si>
  <si>
    <t>B</t>
  </si>
  <si>
    <t>PEKERJAAN STRUKTUR</t>
  </si>
  <si>
    <t>C</t>
  </si>
  <si>
    <t>DINDING DAN PLESTERAN</t>
  </si>
  <si>
    <t>D</t>
  </si>
  <si>
    <t>PEKERJAAN ATAP</t>
  </si>
  <si>
    <t>E</t>
  </si>
  <si>
    <t>PEKERJAAN PENYELESAIAN</t>
  </si>
  <si>
    <t>Bobot = anggaran divisi ÷ nilai kontrak. % fisik = nilai fisik lapangan kumulatif divisi ÷ anggaran divisi. % disetujui = nilai progres disetujui kumulatif divisi ÷ anggaran divisi. Persen pada baris TOTAL diambil dari opname final terakhir (Periode 3, 20 Oktober 2026), bukan penjumlahan persen per divisi. Sisa belum disetujui = anggaran − nilai disetujui. Persen hanya untuk tampilan; nilai rupiah tidak dihitung ulang dari persen. Rekap ini tidak memuat biaya aktual proyek dan tidak memuat perhitungan pajak.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</si>
</sst>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p &quot;#,##0;-&quot;Rp &quot;#,##0"/>
    <numFmt numFmtId="165" formatCode="d mmm yyyy"/>
    <numFmt numFmtId="166" formatCode="#,##0;-#,##0"/>
  </numFmts>
  <fonts count="12" x14ac:knownFonts="1">
    <font>
      <color theme="1"/>
      <family val="2"/>
      <scheme val="minor"/>
      <sz val="11"/>
      <name val="Calibri"/>
    </font>
    <font>
      <b/>
      <color rgb="FF1F1A17"/>
      <sz val="12"/>
      <name val="Plus Jakarta Sans"/>
    </font>
    <font>
      <color rgb="FF6B625C"/>
      <sz val="9"/>
      <name val="Plus Jakarta Sans"/>
    </font>
    <font>
      <b/>
      <color rgb="FFA8461A"/>
      <sz val="20"/>
      <name val="Newsreader"/>
    </font>
    <font>
      <b/>
      <color rgb="FF1F1A17"/>
      <sz val="10"/>
      <name val="Plus Jakarta Sans"/>
    </font>
    <font>
      <i/>
      <color rgb="FF6B625C"/>
      <sz val="9"/>
      <name val="Plus Jakarta Sans"/>
    </font>
    <font>
      <b/>
      <color rgb="FFA8461A"/>
      <sz val="9"/>
      <name val="Plus Jakarta Sans"/>
    </font>
    <font>
      <color rgb="FF1F1A17"/>
      <sz val="10"/>
      <name val="Plus Jakarta Sans"/>
    </font>
    <font>
      <b/>
      <color rgb="FFA8461A"/>
      <sz val="12"/>
      <name val="Plus Jakarta Sans"/>
    </font>
    <font>
      <b/>
      <color rgb="FF1F1A17"/>
      <sz val="9"/>
      <name val="Plus Jakarta Sans"/>
    </font>
    <font>
      <color rgb="FF6B625C"/>
      <sz val="8"/>
      <name val="Plus Jakarta Sans"/>
    </font>
    <font>
      <b/>
      <color rgb="FFA8461A"/>
      <sz val="14"/>
      <name val="Newsreader"/>
    </font>
  </fonts>
  <fills count="3">
    <fill>
      <patternFill patternType="none"/>
    </fill>
    <fill>
      <patternFill patternType="gray125"/>
    </fill>
    <fill>
      <patternFill patternType="solid">
        <fgColor rgb="FFF7F2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DCD6"/>
      </bottom>
      <diagonal/>
    </border>
    <border>
      <left/>
      <right/>
      <top style="thin">
        <color rgb="FFE3DCD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  <xf numFmtId="10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right" vertical="top" wrapText="1"/>
    </xf>
    <xf numFmtId="0" fontId="0" fillId="0" borderId="1" xfId="0" applyBorder="1"/>
    <xf numFmtId="165" fontId="0" fillId="0" borderId="1" xfId="0" applyNumberFormat="1" applyBorder="1" applyAlignment="1">
      <alignment horizontal="left"/>
    </xf>
    <xf numFmtId="166" fontId="0" fillId="0" borderId="1" xfId="0" applyNumberFormat="1" applyBorder="1"/>
    <xf numFmtId="0" fontId="4" fillId="2" borderId="2" xfId="0" applyFont="1" applyFill="1" applyBorder="1"/>
    <xf numFmtId="166" fontId="4" fillId="2" borderId="2" xfId="0" applyNumberFormat="1" applyFont="1" applyFill="1" applyBorder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4" fillId="0" borderId="0" xfId="0" applyFont="1"/>
    <xf numFmtId="10" fontId="0" fillId="0" borderId="1" xfId="0" applyNumberFormat="1" applyBorder="1"/>
    <xf numFmtId="10" fontId="4" fillId="2" borderId="2" xfId="0" applyNumberFormat="1" applyFont="1" applyFill="1" applyBorder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ySplit="20" topLeftCell="A21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3" customWidth="1"/>
    <col min="4" max="4" width="15" customWidth="1"/>
    <col min="5" max="5" width="14" customWidth="1"/>
    <col min="6" max="9" width="15" customWidth="1"/>
    <col min="10" max="10" width="14" customWidth="1"/>
  </cols>
  <sheetData>
    <row r="1" ht="2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4" customHeight="1" spans="1:1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ht="16" customHeight="1" spans="1:10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7" ht="20" customHeight="1" spans="1:10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</row>
    <row r="8" ht="18" customHeight="1" spans="1:10" x14ac:dyDescent="0.25">
      <c r="A8" s="7" t="s">
        <v>6</v>
      </c>
      <c r="B8" s="7"/>
      <c r="C8" s="8">
        <v>300000000</v>
      </c>
      <c r="D8" s="8"/>
      <c r="E8" s="8"/>
      <c r="F8" s="8"/>
      <c r="G8" s="8"/>
      <c r="H8" s="8"/>
      <c r="I8" s="8"/>
      <c r="J8" s="8"/>
    </row>
    <row r="9" ht="18" customHeight="1" spans="1:10" x14ac:dyDescent="0.25">
      <c r="A9" s="7" t="s">
        <v>7</v>
      </c>
      <c r="B9" s="7"/>
      <c r="C9" s="9">
        <v>0.37479999999999997</v>
      </c>
      <c r="D9" s="9"/>
      <c r="E9" s="9"/>
      <c r="F9" s="9"/>
      <c r="G9" s="9"/>
      <c r="H9" s="9"/>
      <c r="I9" s="9"/>
      <c r="J9" s="9"/>
    </row>
    <row r="10" ht="18" customHeight="1" spans="1:10" x14ac:dyDescent="0.25">
      <c r="A10" s="7" t="s">
        <v>8</v>
      </c>
      <c r="B10" s="7"/>
      <c r="C10" s="9">
        <v>0.40549999999999997</v>
      </c>
      <c r="D10" s="9"/>
      <c r="E10" s="9"/>
      <c r="F10" s="9"/>
      <c r="G10" s="9"/>
      <c r="H10" s="9"/>
      <c r="I10" s="9"/>
      <c r="J10" s="9"/>
    </row>
    <row r="11" ht="18" customHeight="1" spans="1:10" x14ac:dyDescent="0.25">
      <c r="A11" s="7" t="s">
        <v>9</v>
      </c>
      <c r="B11" s="7"/>
      <c r="C11" s="8">
        <v>112425000</v>
      </c>
      <c r="D11" s="8"/>
      <c r="E11" s="8"/>
      <c r="F11" s="8"/>
      <c r="G11" s="8"/>
      <c r="H11" s="8"/>
      <c r="I11" s="8"/>
      <c r="J11" s="8"/>
    </row>
    <row r="12" ht="18" customHeight="1" spans="1:10" x14ac:dyDescent="0.25">
      <c r="A12" s="7" t="s">
        <v>10</v>
      </c>
      <c r="B12" s="7"/>
      <c r="C12" s="10">
        <f>SUM(G21:G21)</f>
        <v>106803750</v>
      </c>
      <c r="D12" s="10"/>
      <c r="E12" s="10"/>
      <c r="F12" s="10"/>
      <c r="G12" s="10"/>
      <c r="H12" s="10"/>
      <c r="I12" s="10"/>
      <c r="J12" s="10"/>
    </row>
    <row r="13" ht="18" customHeight="1" spans="1:10" x14ac:dyDescent="0.25">
      <c r="A13" s="7" t="s">
        <v>11</v>
      </c>
      <c r="B13" s="7"/>
      <c r="C13" s="10">
        <f>SUM(H21:H21)</f>
        <v>0</v>
      </c>
      <c r="D13" s="10"/>
      <c r="E13" s="10"/>
      <c r="F13" s="10"/>
      <c r="G13" s="10"/>
      <c r="H13" s="10"/>
      <c r="I13" s="10"/>
      <c r="J13" s="10"/>
    </row>
    <row r="14" ht="18" customHeight="1" spans="1:10" x14ac:dyDescent="0.25">
      <c r="A14" s="11" t="s">
        <v>12</v>
      </c>
      <c r="B14" s="11"/>
      <c r="C14" s="12">
        <f>C12-C13</f>
        <v>106803750</v>
      </c>
      <c r="D14" s="12"/>
      <c r="E14" s="12"/>
      <c r="F14" s="12"/>
      <c r="G14" s="12"/>
      <c r="H14" s="12"/>
      <c r="I14" s="12"/>
      <c r="J14" s="12"/>
    </row>
    <row r="15" ht="18" customHeight="1" spans="1:10" x14ac:dyDescent="0.25">
      <c r="A15" s="7" t="s">
        <v>13</v>
      </c>
      <c r="B15" s="7"/>
      <c r="C15" s="10">
        <v>5621250</v>
      </c>
      <c r="D15" s="10"/>
      <c r="E15" s="10"/>
      <c r="F15" s="10"/>
      <c r="G15" s="10"/>
      <c r="H15" s="10"/>
      <c r="I15" s="10"/>
      <c r="J15" s="10"/>
    </row>
    <row r="16" ht="18" customHeight="1" spans="1:10" x14ac:dyDescent="0.25">
      <c r="A16" s="7" t="s">
        <v>14</v>
      </c>
      <c r="B16" s="7"/>
      <c r="C16" s="10">
        <v>0</v>
      </c>
      <c r="D16" s="10"/>
      <c r="E16" s="10"/>
      <c r="F16" s="10"/>
      <c r="G16" s="10"/>
      <c r="H16" s="10"/>
      <c r="I16" s="10"/>
      <c r="J16" s="10"/>
    </row>
    <row r="17" ht="32" customHeight="1" spans="1:10" x14ac:dyDescent="0.25">
      <c r="A17" s="7" t="s">
        <v>15</v>
      </c>
      <c r="B17" s="7"/>
      <c r="C17" s="10">
        <f>C8-C11</f>
        <v>187575000</v>
      </c>
      <c r="D17" s="10"/>
      <c r="E17" s="10"/>
      <c r="F17" s="10"/>
      <c r="G17" s="10"/>
      <c r="H17" s="10"/>
      <c r="I17" s="10"/>
      <c r="J17" s="10"/>
    </row>
    <row r="19" ht="20" customHeight="1" spans="1:10" x14ac:dyDescent="0.25">
      <c r="A19" s="6" t="s">
        <v>16</v>
      </c>
      <c r="B19" s="6"/>
      <c r="C19" s="6"/>
      <c r="D19" s="6"/>
      <c r="E19" s="6"/>
      <c r="F19" s="6"/>
      <c r="G19" s="6"/>
      <c r="H19" s="6"/>
      <c r="I19" s="6"/>
      <c r="J19" s="6"/>
    </row>
    <row r="20" ht="36" customHeight="1" spans="1:10" x14ac:dyDescent="0.25">
      <c r="A20" s="13" t="s">
        <v>17</v>
      </c>
      <c r="B20" s="13" t="s">
        <v>18</v>
      </c>
      <c r="C20" s="13" t="s">
        <v>19</v>
      </c>
      <c r="D20" s="14" t="s">
        <v>20</v>
      </c>
      <c r="E20" s="14" t="s">
        <v>21</v>
      </c>
      <c r="F20" s="14" t="s">
        <v>22</v>
      </c>
      <c r="G20" s="14" t="s">
        <v>23</v>
      </c>
      <c r="H20" s="14" t="s">
        <v>24</v>
      </c>
      <c r="I20" s="14" t="s">
        <v>25</v>
      </c>
      <c r="J20" s="13" t="s">
        <v>26</v>
      </c>
    </row>
    <row r="21" ht="24" customHeight="1" spans="1:10" x14ac:dyDescent="0.25">
      <c r="A21" s="15" t="s">
        <v>27</v>
      </c>
      <c r="B21" s="15" t="s">
        <v>28</v>
      </c>
      <c r="C21" s="16">
        <v>46317</v>
      </c>
      <c r="D21" s="17">
        <v>112425000</v>
      </c>
      <c r="E21" s="17">
        <v>5621250</v>
      </c>
      <c r="F21" s="17">
        <v>0</v>
      </c>
      <c r="G21" s="17">
        <f>D21-E21-F21</f>
        <v>106803750</v>
      </c>
      <c r="H21" s="17">
        <v>0</v>
      </c>
      <c r="I21" s="17">
        <f>G21-H21</f>
        <v>106803750</v>
      </c>
      <c r="J21" s="15" t="str">
        <f>IF(H21&gt;=G21,"Lunas",IF(H21&gt;0,"Sebagian","Belum dibayar"))</f>
        <v>Belum dibayar</v>
      </c>
    </row>
    <row r="22" ht="9" customHeight="1" x14ac:dyDescent="0.25"/>
    <row r="23" spans="1:10" x14ac:dyDescent="0.25">
      <c r="A23" s="18" t="s">
        <v>29</v>
      </c>
      <c r="B23" s="18"/>
      <c r="C23" s="18"/>
      <c r="D23" s="19">
        <f>SUM(D21:D21)</f>
        <v>112425000</v>
      </c>
      <c r="E23" s="19">
        <f>SUM(E21:E21)</f>
        <v>5621250</v>
      </c>
      <c r="F23" s="19">
        <f>SUM(F21:F21)</f>
        <v>0</v>
      </c>
      <c r="G23" s="19">
        <f>SUM(G21:G21)</f>
        <v>106803750</v>
      </c>
      <c r="H23" s="19">
        <f>SUM(H21:H21)</f>
        <v>0</v>
      </c>
      <c r="I23" s="19">
        <f>SUM(I21:I21)</f>
        <v>106803750</v>
      </c>
      <c r="J23" s="18"/>
    </row>
    <row r="24" ht="22" customHeight="1" spans="1:10" x14ac:dyDescent="0.25">
      <c r="A24" s="20" t="s">
        <v>30</v>
      </c>
      <c r="B24" s="20"/>
      <c r="C24" s="20"/>
      <c r="D24" s="20"/>
      <c r="E24" s="20"/>
      <c r="F24" s="20"/>
      <c r="G24" s="20"/>
      <c r="H24" s="20"/>
      <c r="I24" s="20"/>
      <c r="J24" s="20"/>
    </row>
    <row r="25" ht="22" customHeight="1" spans="1:10" x14ac:dyDescent="0.25">
      <c r="A25" s="20" t="s">
        <v>31</v>
      </c>
      <c r="B25" s="20"/>
      <c r="C25" s="20"/>
      <c r="D25" s="20"/>
      <c r="E25" s="20"/>
      <c r="F25" s="20"/>
      <c r="G25" s="20"/>
      <c r="H25" s="20"/>
      <c r="I25" s="20"/>
      <c r="J25" s="20"/>
    </row>
    <row r="27" spans="1:10" x14ac:dyDescent="0.25">
      <c r="A27" s="21" t="s">
        <v>32</v>
      </c>
      <c r="B27" s="21"/>
      <c r="C27" s="21"/>
      <c r="D27" s="21"/>
      <c r="E27" s="21"/>
      <c r="F27" s="21"/>
      <c r="G27" s="21"/>
      <c r="H27" s="21"/>
      <c r="I27" s="21"/>
      <c r="J27" s="21"/>
    </row>
  </sheetData>
  <autoFilter ref="A20:J21"/>
  <mergeCells count="30">
    <mergeCell ref="A1:J1"/>
    <mergeCell ref="A2:J2"/>
    <mergeCell ref="A3:J3"/>
    <mergeCell ref="A4:J4"/>
    <mergeCell ref="A5:J5"/>
    <mergeCell ref="A7:J7"/>
    <mergeCell ref="A8:B8"/>
    <mergeCell ref="C8:J8"/>
    <mergeCell ref="A9:B9"/>
    <mergeCell ref="C9:J9"/>
    <mergeCell ref="A10:B10"/>
    <mergeCell ref="C10:J10"/>
    <mergeCell ref="A11:B11"/>
    <mergeCell ref="C11:J11"/>
    <mergeCell ref="A12:B12"/>
    <mergeCell ref="C12:J12"/>
    <mergeCell ref="A13:B13"/>
    <mergeCell ref="C13:J13"/>
    <mergeCell ref="A14:B14"/>
    <mergeCell ref="C14:J14"/>
    <mergeCell ref="A15:B15"/>
    <mergeCell ref="C15:J15"/>
    <mergeCell ref="A16:B16"/>
    <mergeCell ref="C16:J16"/>
    <mergeCell ref="A17:B17"/>
    <mergeCell ref="C17:J17"/>
    <mergeCell ref="A19:J19"/>
    <mergeCell ref="A24:J24"/>
    <mergeCell ref="A25:J25"/>
    <mergeCell ref="A27:J27"/>
  </mergeCells>
  <pageMargins left="0.55" right="0.55" top="0.6" bottom="0.7" header="0.3" footer="0.3"/>
  <pageSetup paperSize="9" orientation="landscape" fitToWidth="1" fitToHeight="0"/>
  <headerFooter>
    <oddHeader>&amp;L&amp;8Rekap Proyek CONTOH-001</oddHeader>
    <oddFooter>&amp;L&amp;8Rekap CONTOH-001 · Dihitung otomatis oleh Vastrena; wajib diperiksa pengguna.&amp;R&amp;8Halaman &amp;P dari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16" customWidth="1"/>
    <col min="4" max="4" width="10" customWidth="1"/>
    <col min="5" max="5" width="16" customWidth="1"/>
    <col min="6" max="6" width="10" customWidth="1"/>
    <col min="7" max="7" width="16" customWidth="1"/>
    <col min="8" max="8" width="11" customWidth="1"/>
    <col min="9" max="9" width="18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2" t="s">
        <v>33</v>
      </c>
      <c r="B3" s="22"/>
      <c r="C3" s="22"/>
      <c r="D3" s="22"/>
      <c r="E3" s="22"/>
      <c r="F3" s="22"/>
      <c r="G3" s="22"/>
      <c r="H3" s="22"/>
      <c r="I3" s="22"/>
    </row>
    <row r="4" spans="1:9" x14ac:dyDescent="0.25">
      <c r="A4" s="23" t="s">
        <v>34</v>
      </c>
      <c r="B4" s="23"/>
      <c r="C4" s="23"/>
      <c r="D4" s="23"/>
      <c r="E4" s="23"/>
      <c r="F4" s="23"/>
      <c r="G4" s="23"/>
      <c r="H4" s="23"/>
      <c r="I4" s="23"/>
    </row>
    <row r="5" ht="36" customHeight="1" spans="1:9" x14ac:dyDescent="0.25">
      <c r="A5" s="13" t="s">
        <v>35</v>
      </c>
      <c r="B5" s="13" t="s">
        <v>36</v>
      </c>
      <c r="C5" s="13" t="s">
        <v>37</v>
      </c>
      <c r="D5" s="13" t="s">
        <v>38</v>
      </c>
      <c r="E5" s="13" t="s">
        <v>39</v>
      </c>
      <c r="F5" s="13" t="s">
        <v>40</v>
      </c>
      <c r="G5" s="13" t="s">
        <v>41</v>
      </c>
      <c r="H5" s="13" t="s">
        <v>42</v>
      </c>
      <c r="I5" s="13" t="s">
        <v>43</v>
      </c>
    </row>
    <row r="6" spans="1:9" x14ac:dyDescent="0.25">
      <c r="A6" s="15" t="s">
        <v>44</v>
      </c>
      <c r="B6" s="15" t="s">
        <v>45</v>
      </c>
      <c r="C6" s="17">
        <v>15000000</v>
      </c>
      <c r="D6" s="24">
        <f>IF(Rekap!$C$8=0,0,C6/Rekap!$C$8)</f>
        <v>0.05</v>
      </c>
      <c r="E6" s="17">
        <v>15000000</v>
      </c>
      <c r="F6" s="24">
        <f>IF(C6=0,0,E6/C6)</f>
        <v>1</v>
      </c>
      <c r="G6" s="17">
        <v>15000000</v>
      </c>
      <c r="H6" s="24">
        <f>IF(C6=0,0,G6/C6)</f>
        <v>1</v>
      </c>
      <c r="I6" s="17">
        <f>C6-G6</f>
        <v>0</v>
      </c>
    </row>
    <row r="7" spans="1:9" x14ac:dyDescent="0.25">
      <c r="A7" s="15" t="s">
        <v>46</v>
      </c>
      <c r="B7" s="15" t="s">
        <v>47</v>
      </c>
      <c r="C7" s="17">
        <v>138000000</v>
      </c>
      <c r="D7" s="24">
        <f>IF(Rekap!$C$8=0,0,C7/Rekap!$C$8)</f>
        <v>0.46</v>
      </c>
      <c r="E7" s="17">
        <v>92700000</v>
      </c>
      <c r="F7" s="24">
        <f>IF(C7=0,0,E7/C7)</f>
        <v>0.6717391304347826</v>
      </c>
      <c r="G7" s="17">
        <v>85800000</v>
      </c>
      <c r="H7" s="24">
        <f>IF(C7=0,0,G7/C7)</f>
        <v>0.6217391304347826</v>
      </c>
      <c r="I7" s="17">
        <f>C7-G7</f>
        <v>52200000</v>
      </c>
    </row>
    <row r="8" spans="1:9" x14ac:dyDescent="0.25">
      <c r="A8" s="15" t="s">
        <v>48</v>
      </c>
      <c r="B8" s="15" t="s">
        <v>49</v>
      </c>
      <c r="C8" s="17">
        <v>46500000</v>
      </c>
      <c r="D8" s="24">
        <f>IF(Rekap!$C$8=0,0,C8/Rekap!$C$8)</f>
        <v>0.155</v>
      </c>
      <c r="E8" s="17">
        <v>13950000</v>
      </c>
      <c r="F8" s="24">
        <f>IF(C8=0,0,E8/C8)</f>
        <v>0.3</v>
      </c>
      <c r="G8" s="17">
        <v>11625000</v>
      </c>
      <c r="H8" s="24">
        <f>IF(C8=0,0,G8/C8)</f>
        <v>0.25</v>
      </c>
      <c r="I8" s="17">
        <f>C8-G8</f>
        <v>34875000</v>
      </c>
    </row>
    <row r="9" spans="1:9" x14ac:dyDescent="0.25">
      <c r="A9" s="15" t="s">
        <v>50</v>
      </c>
      <c r="B9" s="15" t="s">
        <v>51</v>
      </c>
      <c r="C9" s="17">
        <v>72000000</v>
      </c>
      <c r="D9" s="24">
        <f>IF(Rekap!$C$8=0,0,C9/Rekap!$C$8)</f>
        <v>0.24</v>
      </c>
      <c r="E9" s="17">
        <v>0</v>
      </c>
      <c r="F9" s="24">
        <f>IF(C9=0,0,E9/C9)</f>
        <v>0</v>
      </c>
      <c r="G9" s="17">
        <v>0</v>
      </c>
      <c r="H9" s="24">
        <f>IF(C9=0,0,G9/C9)</f>
        <v>0</v>
      </c>
      <c r="I9" s="17">
        <f>C9-G9</f>
        <v>72000000</v>
      </c>
    </row>
    <row r="10" spans="1:9" x14ac:dyDescent="0.25">
      <c r="A10" s="15" t="s">
        <v>52</v>
      </c>
      <c r="B10" s="15" t="s">
        <v>53</v>
      </c>
      <c r="C10" s="17">
        <v>28500000</v>
      </c>
      <c r="D10" s="24">
        <f>IF(Rekap!$C$8=0,0,C10/Rekap!$C$8)</f>
        <v>0.095</v>
      </c>
      <c r="E10" s="17">
        <v>0</v>
      </c>
      <c r="F10" s="24">
        <f>IF(C10=0,0,E10/C10)</f>
        <v>0</v>
      </c>
      <c r="G10" s="17">
        <v>0</v>
      </c>
      <c r="H10" s="24">
        <f>IF(C10=0,0,G10/C10)</f>
        <v>0</v>
      </c>
      <c r="I10" s="17">
        <f>C10-G10</f>
        <v>28500000</v>
      </c>
    </row>
    <row r="11" ht="9" customHeight="1" x14ac:dyDescent="0.25"/>
    <row r="12" spans="1:9" x14ac:dyDescent="0.25">
      <c r="A12" s="18" t="s">
        <v>29</v>
      </c>
      <c r="B12" s="18"/>
      <c r="C12" s="19">
        <f>SUM(C6:C11)</f>
        <v>300000000</v>
      </c>
      <c r="D12" s="25">
        <f>SUM(D6:D11)</f>
        <v>1</v>
      </c>
      <c r="E12" s="19">
        <f>SUM(E6:E11)</f>
        <v>121650000</v>
      </c>
      <c r="F12" s="25">
        <f>Rekap!C10</f>
        <v>0.40549999999999997</v>
      </c>
      <c r="G12" s="19">
        <f>SUM(G6:G11)</f>
        <v>112425000</v>
      </c>
      <c r="H12" s="25">
        <f>Rekap!C9</f>
        <v>0.37479999999999997</v>
      </c>
      <c r="I12" s="19">
        <f>SUM(I6:I11)</f>
        <v>187575000</v>
      </c>
    </row>
    <row r="14" ht="48" customHeight="1" spans="1:9" x14ac:dyDescent="0.25">
      <c r="A14" s="26" t="s">
        <v>54</v>
      </c>
      <c r="B14" s="26"/>
      <c r="C14" s="26"/>
      <c r="D14" s="26"/>
      <c r="E14" s="26"/>
      <c r="F14" s="26"/>
      <c r="G14" s="26"/>
      <c r="H14" s="26"/>
      <c r="I14" s="26"/>
    </row>
  </sheetData>
  <autoFilter ref="A5:I10"/>
  <mergeCells count="5">
    <mergeCell ref="A1:I1"/>
    <mergeCell ref="A2:I2"/>
    <mergeCell ref="A3:I3"/>
    <mergeCell ref="A4:I4"/>
    <mergeCell ref="A14:I14"/>
  </mergeCells>
  <pageMargins left="0.55" right="0.55" top="0.6" bottom="0.7" header="0.3" footer="0.3"/>
  <pageSetup paperSize="9" orientation="landscape" fitToWidth="1" fitToHeight="0"/>
  <headerFooter>
    <oddHeader>&amp;L&amp;8Rekap Proyek CONTOH-001 · Progres per divisi</oddHeader>
    <oddFooter>&amp;L&amp;8Rekap CONTOH-001 · Dihitung otomatis oleh Vastrena; wajib diperiksa pengguna.&amp;R&amp;8Halaman &amp;P dari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Per divisi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Vastrena</dc:creator>
  <dc:title/>
  <dc:subject/>
  <dc:description/>
  <cp:keywords/>
  <cp:category/>
  <cp:lastModifiedBy>Unknown</cp:lastModifiedBy>
  <dcterms:created xsi:type="dcterms:W3CDTF">2026-10-21T22:59:29Z</dcterms:created>
  <dcterms:modified xsi:type="dcterms:W3CDTF">2026-10-21T22:59:29Z</dcterms:modified>
</cp:coreProperties>
</file>